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физ-ра округ\"/>
    </mc:Choice>
  </mc:AlternateContent>
  <bookViews>
    <workbookView xWindow="0" yWindow="0" windowWidth="19080" windowHeight="10920" firstSheet="1" activeTab="1"/>
  </bookViews>
  <sheets>
    <sheet name="физкульт 9-11 девушки" sheetId="1" r:id="rId1"/>
    <sheet name="физкульт 9-11 юноши" sheetId="2" r:id="rId2"/>
    <sheet name="физкульт 7-8 девушки" sheetId="3" r:id="rId3"/>
    <sheet name="физкульт 7-8 юноши" sheetId="4" r:id="rId4"/>
  </sheets>
  <definedNames>
    <definedName name="_xlnm._FilterDatabase" localSheetId="2" hidden="1">'физкульт 7-8 девушки'!$A$4:$N$8</definedName>
    <definedName name="_xlnm._FilterDatabase" localSheetId="3" hidden="1">'физкульт 7-8 юноши'!$A$4:$N$13</definedName>
    <definedName name="_xlnm._FilterDatabase" localSheetId="0" hidden="1">'физкульт 9-11 девушки'!$A$4:$N$15</definedName>
    <definedName name="_xlnm._FilterDatabase" localSheetId="1" hidden="1">'физкульт 9-11 юноши'!$A$3:$N$4</definedName>
    <definedName name="_xlnm.Print_Area" localSheetId="2">'физкульт 7-8 девушки'!$A$1:$N$10</definedName>
    <definedName name="_xlnm.Print_Area" localSheetId="0">'физкульт 9-11 девушки'!$A$1:$N$21</definedName>
    <definedName name="_xlnm.Print_Area" localSheetId="1">'физкульт 9-11 юноши'!$A$1:$N$13</definedName>
  </definedNames>
  <calcPr calcId="152511"/>
</workbook>
</file>

<file path=xl/calcChain.xml><?xml version="1.0" encoding="utf-8"?>
<calcChain xmlns="http://schemas.openxmlformats.org/spreadsheetml/2006/main">
  <c r="M8" i="2" l="1"/>
  <c r="M7" i="2"/>
  <c r="M9" i="2"/>
  <c r="M6" i="2"/>
  <c r="M5" i="2"/>
  <c r="M10" i="2"/>
  <c r="K8" i="2"/>
  <c r="K7" i="2"/>
  <c r="K9" i="2"/>
  <c r="K6" i="2"/>
  <c r="K5" i="2"/>
  <c r="K13" i="1"/>
  <c r="K5" i="1"/>
  <c r="K7" i="1"/>
  <c r="K6" i="1"/>
  <c r="K11" i="1"/>
  <c r="K8" i="1"/>
  <c r="K14" i="1"/>
  <c r="K12" i="1"/>
  <c r="K9" i="1"/>
  <c r="K10" i="1"/>
  <c r="K10" i="4"/>
  <c r="K9" i="4"/>
  <c r="K7" i="4"/>
  <c r="K5" i="4"/>
  <c r="K11" i="4"/>
  <c r="K12" i="4"/>
  <c r="K6" i="4"/>
  <c r="K13" i="4"/>
  <c r="K8" i="4"/>
  <c r="K6" i="3"/>
  <c r="K7" i="3"/>
  <c r="K5" i="3"/>
  <c r="K8" i="3"/>
  <c r="I8" i="3"/>
  <c r="I6" i="3"/>
  <c r="I7" i="3"/>
  <c r="I5" i="3"/>
  <c r="I10" i="1"/>
  <c r="I13" i="1"/>
  <c r="I5" i="1"/>
  <c r="I7" i="1"/>
  <c r="I6" i="1"/>
  <c r="I11" i="1"/>
  <c r="I15" i="1"/>
  <c r="I8" i="1"/>
  <c r="I14" i="1"/>
  <c r="I12" i="1"/>
  <c r="I9" i="1"/>
  <c r="I10" i="4"/>
  <c r="I9" i="4"/>
  <c r="I7" i="4"/>
  <c r="I5" i="4"/>
  <c r="I11" i="4"/>
  <c r="I12" i="4"/>
  <c r="I6" i="4"/>
  <c r="I13" i="4"/>
  <c r="I8" i="4"/>
  <c r="I10" i="2"/>
  <c r="I8" i="2"/>
  <c r="I7" i="2"/>
  <c r="I9" i="2"/>
  <c r="I6" i="2"/>
  <c r="I5" i="2"/>
  <c r="M10" i="4" l="1"/>
  <c r="M9" i="4"/>
  <c r="M7" i="4"/>
  <c r="M5" i="4"/>
  <c r="M11" i="4"/>
  <c r="M12" i="4"/>
  <c r="M6" i="4"/>
  <c r="M13" i="4"/>
  <c r="M8" i="4"/>
  <c r="G10" i="4"/>
  <c r="G9" i="4"/>
  <c r="G7" i="4"/>
  <c r="G5" i="4"/>
  <c r="G11" i="4"/>
  <c r="G12" i="4"/>
  <c r="G6" i="4"/>
  <c r="G13" i="4"/>
  <c r="G8" i="4"/>
  <c r="M8" i="3"/>
  <c r="M6" i="3"/>
  <c r="M7" i="3"/>
  <c r="M5" i="3"/>
  <c r="G8" i="3"/>
  <c r="G7" i="3"/>
  <c r="G5" i="3"/>
  <c r="M10" i="1" l="1"/>
  <c r="M13" i="1"/>
  <c r="M5" i="1"/>
  <c r="M7" i="1"/>
  <c r="M6" i="1"/>
  <c r="M11" i="1"/>
  <c r="M15" i="1"/>
  <c r="M8" i="1"/>
  <c r="M14" i="1"/>
  <c r="M12" i="1"/>
  <c r="M9" i="1"/>
  <c r="G10" i="2"/>
  <c r="G8" i="2"/>
  <c r="G7" i="2"/>
  <c r="G9" i="2"/>
  <c r="G6" i="2"/>
  <c r="G5" i="2"/>
  <c r="G10" i="1"/>
  <c r="G13" i="1"/>
  <c r="G5" i="1"/>
  <c r="G7" i="1"/>
  <c r="G6" i="1"/>
  <c r="G11" i="1"/>
  <c r="G15" i="1"/>
  <c r="G8" i="1"/>
  <c r="G14" i="1"/>
  <c r="G12" i="1"/>
  <c r="G9" i="1"/>
  <c r="N7" i="3" l="1"/>
  <c r="N5" i="3"/>
  <c r="N10" i="2"/>
  <c r="N8" i="2"/>
  <c r="N7" i="2"/>
  <c r="N9" i="2"/>
  <c r="N6" i="2"/>
  <c r="N5" i="2"/>
  <c r="N6" i="4" l="1"/>
  <c r="N5" i="4"/>
  <c r="N7" i="4"/>
  <c r="N9" i="4"/>
  <c r="N13" i="4"/>
  <c r="N12" i="4"/>
  <c r="N11" i="4"/>
  <c r="N10" i="4"/>
  <c r="N12" i="1"/>
  <c r="N14" i="1"/>
  <c r="N15" i="1"/>
  <c r="N11" i="1"/>
  <c r="N9" i="1"/>
  <c r="N8" i="1"/>
  <c r="N6" i="1"/>
  <c r="N7" i="1"/>
  <c r="N8" i="4" l="1"/>
  <c r="N10" i="1"/>
  <c r="N5" i="1"/>
  <c r="N8" i="3" l="1"/>
  <c r="N13" i="1"/>
</calcChain>
</file>

<file path=xl/sharedStrings.xml><?xml version="1.0" encoding="utf-8"?>
<sst xmlns="http://schemas.openxmlformats.org/spreadsheetml/2006/main" count="192" uniqueCount="108">
  <si>
    <t>№ п/п</t>
  </si>
  <si>
    <t>Ф.И.О. участника</t>
  </si>
  <si>
    <t>Класс</t>
  </si>
  <si>
    <t>Образовательное учреждение</t>
  </si>
  <si>
    <t>теория</t>
  </si>
  <si>
    <t>гимнастика</t>
  </si>
  <si>
    <t>Итоговая 
сумма баллов</t>
  </si>
  <si>
    <t>оценка 
жюри</t>
  </si>
  <si>
    <t>баллы</t>
  </si>
  <si>
    <t>время 
секунды</t>
  </si>
  <si>
    <t>время, 
секунды</t>
  </si>
  <si>
    <t>оценка
 судей</t>
  </si>
  <si>
    <t>7</t>
  </si>
  <si>
    <t>8Б</t>
  </si>
  <si>
    <t>7Б</t>
  </si>
  <si>
    <t>легкая атлетика</t>
  </si>
  <si>
    <t>государственное бюджетное общеобразовательное учреждение лицей имени Героя Советского Союза П.И. Викулова   городского округа Сызрань Самарской области</t>
  </si>
  <si>
    <t>государственное бюджетное общеобразовательное учреждение Самарской области средняя общеобразовательная школа №19 им. Героя России Алексея Кириллина города Сызрани городского округа Сызрань Самарской области</t>
  </si>
  <si>
    <t>государственное бюджетное общеобразовательное учреждение Самарской области средняя общеобразовательная школа № 12 города Сызрани городского округа Сызрань Самарской области</t>
  </si>
  <si>
    <t>Рейтинг участников окружного этапа всероссийской олимпиады школьников по физической культуре 
 в 2017-2018 учебном году (девушки 9-11 класс)</t>
  </si>
  <si>
    <t>Рейтинг участников окружного этапа всероссийской олимпиады школьников по физической культуре 
 в 2017-2018 учебном году (юноши 9-11 класс)</t>
  </si>
  <si>
    <t>Рейтинг участников окружного этапа всероссийской олимпиады школьников по физической культуре 
 в 2017-2018 учебном году (девушки 7-8 класс)</t>
  </si>
  <si>
    <t>Бузаева  Ангелина  Дмитриевна</t>
  </si>
  <si>
    <t>9а</t>
  </si>
  <si>
    <t>Гаврилова Ангелина Павловна</t>
  </si>
  <si>
    <t>Частное образовательное учреждение средняя общеобразовательная школа "Кристалл"</t>
  </si>
  <si>
    <t>Гаврилова Светлана Валерьевна</t>
  </si>
  <si>
    <r>
      <t>Государственное бюджетное общеобразовательное учреждение Самарской области  гимназия города Сызрани городского округа Сызрань Самарской области</t>
    </r>
    <r>
      <rPr>
        <sz val="12"/>
        <color indexed="10"/>
        <rFont val="Times New Roman"/>
        <family val="1"/>
        <charset val="204"/>
      </rPr>
      <t xml:space="preserve"> </t>
    </r>
  </si>
  <si>
    <t>Зюськина Елизавета Сергеевна</t>
  </si>
  <si>
    <t xml:space="preserve">Государственное бюджетное общеобразовательное учреждение Самарской области средняя общеобразовательная школа № 26 города Сызрани городского округа Сызрань Самарской области </t>
  </si>
  <si>
    <t>Государственное бюджетное общеобразовательное учреждение лицей имени Героя Советского Союза П.И. Викулова городского округа Сызрань Самарской области</t>
  </si>
  <si>
    <t>Найдешкина Мария Андреевна</t>
  </si>
  <si>
    <t>Суханова Илона Сергеевна</t>
  </si>
  <si>
    <t>Власова Ольга Николаевна</t>
  </si>
  <si>
    <t>10 А</t>
  </si>
  <si>
    <t>Государственное бюджетное общеобразовательное учреждение Самарской области средняя общеобразовательная школа № 2 города Сызрани городского округа Сызрань Самарской области</t>
  </si>
  <si>
    <t>Созонова Кристина Александровна</t>
  </si>
  <si>
    <t>Данилова Екатерина Алексеевна</t>
  </si>
  <si>
    <t>11 А</t>
  </si>
  <si>
    <t xml:space="preserve">государственное бюджетное общеобразовательное учреждение Самарской области средняя общеобразовательная школа № 4 имени героя Советского Союза Д.П.Левина городского округа Сызрань Самарской области </t>
  </si>
  <si>
    <t>Урсаева Аида Асхатовна</t>
  </si>
  <si>
    <t>11 Б</t>
  </si>
  <si>
    <t>Кузнецова Диана Павловна</t>
  </si>
  <si>
    <t>государственное бюджетное общеобразовательное учреждение Самарской области средняя общеобразовательная школа № 33 города Сызрани городского округа Сызрань Самарской области</t>
  </si>
  <si>
    <t xml:space="preserve">Государственное бюджетное общеобразовательное учреждение Самарской области средняя общеобразовательная школа "Центр образования" пос. Варламово муниципального района  Сызранский Самарской области </t>
  </si>
  <si>
    <t>Карасев Никита Николаевич</t>
  </si>
  <si>
    <r>
      <t>Государственное бюджетное общеобразовательное учреждение Самарской области средняя общеобразовательная школа № 3 города Сызрани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городского округа Сызрань Самарской области</t>
    </r>
    <r>
      <rPr>
        <b/>
        <sz val="12"/>
        <color indexed="10"/>
        <rFont val="Times New Roman"/>
        <family val="1"/>
        <charset val="204"/>
      </rPr>
      <t xml:space="preserve"> </t>
    </r>
  </si>
  <si>
    <t>Матюгов Александр Александрович</t>
  </si>
  <si>
    <t>Государственное бюджетное общеобразовательное учреждение Самарской области средняя общеобразовательная школа №19 им. Героя России Алексея Кириллина города Сызрани городского округа Сызрань Самарской области</t>
  </si>
  <si>
    <t>Челноков Семен Михайлович</t>
  </si>
  <si>
    <t>Каленков Александр Сергеевич</t>
  </si>
  <si>
    <t>Гвоздев Егор Владиславович</t>
  </si>
  <si>
    <t>Король Елизавета Александровна</t>
  </si>
  <si>
    <t>7а</t>
  </si>
  <si>
    <t>Чапоргина Ангелина Максимовна</t>
  </si>
  <si>
    <t>Государственное бюджетное общеобразовательное учреждение Самарской области
средняя общеобразовательная школа № 12 
города Сызрани городского округа Сызрань Самарской области</t>
  </si>
  <si>
    <t>Гниломедова Снежана Александровна</t>
  </si>
  <si>
    <t>Калачева Виктория Андреевна</t>
  </si>
  <si>
    <t>Бабиков Евгений Владимирович</t>
  </si>
  <si>
    <t>Кутуков Кирилл Вячеславович</t>
  </si>
  <si>
    <t>7 А</t>
  </si>
  <si>
    <r>
      <t>Государственное бюджетное общеобразовательное учреждение  средняя общеобразовательная школа № 4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имени Героя Советского Союза Д.П. Левина</t>
    </r>
    <r>
      <rPr>
        <b/>
        <sz val="12"/>
        <color indexed="8"/>
        <rFont val="Times New Roman"/>
        <family val="1"/>
        <charset val="204"/>
      </rPr>
      <t xml:space="preserve">  </t>
    </r>
    <r>
      <rPr>
        <sz val="12"/>
        <color indexed="8"/>
        <rFont val="Times New Roman"/>
        <family val="1"/>
        <charset val="204"/>
      </rPr>
      <t>городского округа Сызрань Самарской области</t>
    </r>
    <r>
      <rPr>
        <b/>
        <sz val="12"/>
        <color indexed="10"/>
        <rFont val="Times New Roman"/>
        <family val="1"/>
        <charset val="204"/>
      </rPr>
      <t xml:space="preserve"> </t>
    </r>
  </si>
  <si>
    <t>Таламанов Артем Михайлович</t>
  </si>
  <si>
    <t>Карпов Артем Витальевич</t>
  </si>
  <si>
    <t>8в</t>
  </si>
  <si>
    <t>Кузнецов Юрий Павлович</t>
  </si>
  <si>
    <t>Кургаев Дмитрий Вячеславович</t>
  </si>
  <si>
    <t>8 А</t>
  </si>
  <si>
    <t>Романов  Максим  Александрович</t>
  </si>
  <si>
    <t>Сохин Даниил Александрович</t>
  </si>
  <si>
    <r>
      <t>Государственное бюджетное общеобразовательное учреждение Самарской области средняя общеобразовательная школа № 10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города Сызрани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городского округа Сызрань Самарской области</t>
    </r>
    <r>
      <rPr>
        <b/>
        <sz val="12"/>
        <color indexed="10"/>
        <rFont val="Times New Roman"/>
        <family val="1"/>
        <charset val="204"/>
      </rPr>
      <t xml:space="preserve"> </t>
    </r>
  </si>
  <si>
    <t>Шуть Юрий Олегович</t>
  </si>
  <si>
    <t>прикладная физкультура</t>
  </si>
  <si>
    <t>9В</t>
  </si>
  <si>
    <t xml:space="preserve">баллы </t>
  </si>
  <si>
    <t>38,6</t>
  </si>
  <si>
    <t>39,2</t>
  </si>
  <si>
    <t>48,2</t>
  </si>
  <si>
    <t>225,87</t>
  </si>
  <si>
    <t>216,96</t>
  </si>
  <si>
    <t>197,21</t>
  </si>
  <si>
    <t>350,81</t>
  </si>
  <si>
    <r>
      <t xml:space="preserve">Государственное бюджетное общеобразовательное учреждение Самарской области основная общеобразовательная школа № 2 </t>
    </r>
    <r>
      <rPr>
        <b/>
        <sz val="14"/>
        <color indexed="8"/>
        <rFont val="Times New Roman"/>
        <family val="1"/>
        <charset val="204"/>
      </rPr>
      <t xml:space="preserve"> </t>
    </r>
    <r>
      <rPr>
        <sz val="14"/>
        <color indexed="8"/>
        <rFont val="Times New Roman"/>
        <family val="1"/>
        <charset val="204"/>
      </rPr>
      <t>городского округа Октябрьск Самарской области</t>
    </r>
    <r>
      <rPr>
        <b/>
        <sz val="14"/>
        <color indexed="10"/>
        <rFont val="Times New Roman"/>
        <family val="1"/>
        <charset val="204"/>
      </rPr>
      <t xml:space="preserve"> </t>
    </r>
  </si>
  <si>
    <r>
      <t>Государственное бюджетное общеобразовательное учреждение Самарской области средняя общеобразовательная школа № 17</t>
    </r>
    <r>
      <rPr>
        <b/>
        <sz val="14"/>
        <color indexed="8"/>
        <rFont val="Times New Roman"/>
        <family val="1"/>
        <charset val="204"/>
      </rPr>
      <t xml:space="preserve"> </t>
    </r>
    <r>
      <rPr>
        <sz val="14"/>
        <color indexed="8"/>
        <rFont val="Times New Roman"/>
        <family val="1"/>
        <charset val="204"/>
      </rPr>
      <t>города Сызрани</t>
    </r>
    <r>
      <rPr>
        <b/>
        <sz val="14"/>
        <color indexed="8"/>
        <rFont val="Times New Roman"/>
        <family val="1"/>
        <charset val="204"/>
      </rPr>
      <t xml:space="preserve"> </t>
    </r>
    <r>
      <rPr>
        <sz val="14"/>
        <color indexed="8"/>
        <rFont val="Times New Roman"/>
        <family val="1"/>
        <charset val="204"/>
      </rPr>
      <t>городского округа Сызрань Самарской области</t>
    </r>
    <r>
      <rPr>
        <b/>
        <sz val="14"/>
        <color indexed="10"/>
        <rFont val="Times New Roman"/>
        <family val="1"/>
        <charset val="204"/>
      </rPr>
      <t xml:space="preserve"> </t>
    </r>
  </si>
  <si>
    <t xml:space="preserve"> </t>
  </si>
  <si>
    <t>Ф.И.О. преподавателя</t>
  </si>
  <si>
    <t>Максимальное количество баллов 100</t>
  </si>
  <si>
    <t>Неклеенова Светлана Георгиевна</t>
  </si>
  <si>
    <t>Минюк Сергей Александрович</t>
  </si>
  <si>
    <t>Тренин Юрий Петрович</t>
  </si>
  <si>
    <t>Шакурова Наджия Фатиховна</t>
  </si>
  <si>
    <t>Щипитков Павел Александрович</t>
  </si>
  <si>
    <t>Мартьянов Роман Вячеславович</t>
  </si>
  <si>
    <t>Рыбаков Иван Олегович</t>
  </si>
  <si>
    <t>Уник Елена Михайловна</t>
  </si>
  <si>
    <t>Рожков Михаил Юрьевич</t>
  </si>
  <si>
    <t>Семаков Павел Шамильевич</t>
  </si>
  <si>
    <t>Бачурин Кирилл Сергеевич</t>
  </si>
  <si>
    <t>Ахметова Екатерина Александровна</t>
  </si>
  <si>
    <t>Кудакова Татьяна Николаевна</t>
  </si>
  <si>
    <t>Спиридонова Светлана Михайловна</t>
  </si>
  <si>
    <t>Воропаева Татьяна Михайловна</t>
  </si>
  <si>
    <t>Балабанова Елена Владимировна</t>
  </si>
  <si>
    <t>Рейтинг  окружного этапа всероссийской олимпиады школьников по физической культуре 
 в 2017-2018 учебном году (юноши 7-8 класс)</t>
  </si>
  <si>
    <t>Никишина Мария Николаевна</t>
  </si>
  <si>
    <t>Петрова Любовь Васильевна</t>
  </si>
  <si>
    <t>Рожков михаил Юрьевич</t>
  </si>
  <si>
    <t>Трухин Василий Петрович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</si>
</sst>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</cellStyleXfs>
  <cellXfs count="77">
    <xf numFmtId="0" fontId="0" fillId="0" borderId="0" xfId="0"/>
    <xf numFmtId="0" fontId="0" fillId="0" borderId="0" xfId="0"/>
    <xf numFmtId="0" fontId="0" fillId="0" borderId="0" xfId="0" applyBorder="1"/>
    <xf numFmtId="49" fontId="1" fillId="0" borderId="0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4" fillId="2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/>
    </xf>
    <xf numFmtId="0" fontId="4" fillId="0" borderId="1" xfId="0" applyNumberFormat="1" applyFont="1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center" vertical="top"/>
    </xf>
    <xf numFmtId="164" fontId="4" fillId="0" borderId="1" xfId="0" applyNumberFormat="1" applyFont="1" applyFill="1" applyBorder="1" applyAlignment="1">
      <alignment horizontal="center" vertical="top"/>
    </xf>
    <xf numFmtId="0" fontId="4" fillId="0" borderId="0" xfId="0" applyFont="1"/>
    <xf numFmtId="0" fontId="4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/>
    </xf>
    <xf numFmtId="0" fontId="1" fillId="2" borderId="1" xfId="0" applyNumberFormat="1" applyFont="1" applyFill="1" applyBorder="1" applyAlignment="1">
      <alignment horizontal="center" vertical="top"/>
    </xf>
    <xf numFmtId="49" fontId="1" fillId="2" borderId="1" xfId="0" applyNumberFormat="1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7" applyNumberFormat="1" applyFont="1" applyFill="1" applyBorder="1" applyAlignment="1">
      <alignment horizontal="center" vertical="center" wrapText="1"/>
    </xf>
    <xf numFmtId="0" fontId="1" fillId="0" borderId="1" xfId="8" applyFont="1" applyFill="1" applyBorder="1" applyAlignment="1">
      <alignment horizontal="center" vertical="center" wrapText="1"/>
    </xf>
    <xf numFmtId="49" fontId="1" fillId="0" borderId="1" xfId="7" applyNumberFormat="1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center" vertical="center" wrapText="1"/>
    </xf>
    <xf numFmtId="0" fontId="1" fillId="0" borderId="1" xfId="7" applyFont="1" applyFill="1" applyBorder="1" applyAlignment="1">
      <alignment horizontal="center" vertical="center" wrapText="1"/>
    </xf>
    <xf numFmtId="0" fontId="2" fillId="0" borderId="1" xfId="7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" fillId="0" borderId="1" xfId="9" applyNumberFormat="1" applyFont="1" applyFill="1" applyBorder="1" applyAlignment="1">
      <alignment horizontal="center" vertical="center" wrapText="1"/>
    </xf>
    <xf numFmtId="0" fontId="1" fillId="0" borderId="1" xfId="9" applyFont="1" applyFill="1" applyBorder="1" applyAlignment="1">
      <alignment horizontal="center" vertical="center" wrapText="1"/>
    </xf>
    <xf numFmtId="49" fontId="1" fillId="0" borderId="1" xfId="9" applyNumberFormat="1" applyFont="1" applyFill="1" applyBorder="1" applyAlignment="1">
      <alignment horizontal="center" vertical="center" wrapText="1"/>
    </xf>
    <xf numFmtId="0" fontId="1" fillId="0" borderId="1" xfId="1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2" xfId="1" applyFont="1" applyBorder="1" applyAlignment="1">
      <alignment horizontal="center" wrapText="1"/>
    </xf>
    <xf numFmtId="0" fontId="13" fillId="2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8" applyFont="1" applyFill="1" applyBorder="1" applyAlignment="1">
      <alignment horizontal="center" vertical="center" wrapText="1"/>
    </xf>
    <xf numFmtId="0" fontId="15" fillId="0" borderId="1" xfId="7" applyFont="1" applyFill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/>
    </xf>
    <xf numFmtId="164" fontId="14" fillId="2" borderId="1" xfId="0" applyNumberFormat="1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/>
    </xf>
    <xf numFmtId="0" fontId="14" fillId="2" borderId="1" xfId="0" applyNumberFormat="1" applyFont="1" applyFill="1" applyBorder="1" applyAlignment="1">
      <alignment horizontal="center" vertical="center" wrapText="1"/>
    </xf>
    <xf numFmtId="49" fontId="15" fillId="0" borderId="1" xfId="8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/>
    </xf>
    <xf numFmtId="164" fontId="4" fillId="2" borderId="1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0" fontId="0" fillId="0" borderId="0" xfId="0" applyFill="1"/>
    <xf numFmtId="0" fontId="4" fillId="0" borderId="0" xfId="0" applyFont="1" applyFill="1"/>
    <xf numFmtId="164" fontId="15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vertical="top"/>
    </xf>
    <xf numFmtId="0" fontId="7" fillId="0" borderId="3" xfId="0" applyFont="1" applyFill="1" applyBorder="1" applyAlignment="1">
      <alignment vertical="top"/>
    </xf>
    <xf numFmtId="0" fontId="3" fillId="0" borderId="0" xfId="1" applyFont="1" applyBorder="1" applyAlignment="1">
      <alignment horizontal="center" wrapText="1"/>
    </xf>
    <xf numFmtId="0" fontId="1" fillId="2" borderId="1" xfId="1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3" fillId="0" borderId="2" xfId="1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5" fillId="0" borderId="1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top"/>
    </xf>
    <xf numFmtId="49" fontId="5" fillId="0" borderId="5" xfId="0" applyNumberFormat="1" applyFont="1" applyFill="1" applyBorder="1" applyAlignment="1">
      <alignment horizontal="center" vertical="top" wrapText="1"/>
    </xf>
    <xf numFmtId="49" fontId="5" fillId="0" borderId="6" xfId="0" applyNumberFormat="1" applyFont="1" applyFill="1" applyBorder="1" applyAlignment="1">
      <alignment horizontal="center" vertical="top" wrapText="1"/>
    </xf>
    <xf numFmtId="0" fontId="3" fillId="0" borderId="7" xfId="1" applyFont="1" applyBorder="1" applyAlignment="1">
      <alignment horizont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</cellXfs>
  <cellStyles count="12">
    <cellStyle name="Обычный" xfId="0" builtinId="0"/>
    <cellStyle name="Обычный 2" xfId="1"/>
    <cellStyle name="Обычный 2 2" xfId="10"/>
    <cellStyle name="Обычный 3" xfId="6"/>
    <cellStyle name="Обычный 3 2" xfId="11"/>
    <cellStyle name="Обычный 4" xfId="2"/>
    <cellStyle name="Обычный 4 2" xfId="8"/>
    <cellStyle name="Обычный 5" xfId="3"/>
    <cellStyle name="Обычный 5 2" xfId="9"/>
    <cellStyle name="Обычный 6" xfId="4"/>
    <cellStyle name="Обычный 6 2" xfId="7"/>
    <cellStyle name="Обычный 7" xf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showGridLines="0" view="pageBreakPreview" topLeftCell="C1" zoomScale="57" zoomScaleNormal="100" zoomScaleSheetLayoutView="57" workbookViewId="0">
      <pane ySplit="4" topLeftCell="A5" activePane="bottomLeft" state="frozen"/>
      <selection pane="bottomLeft" activeCell="H7" sqref="H7"/>
    </sheetView>
  </sheetViews>
  <sheetFormatPr defaultRowHeight="15" x14ac:dyDescent="0.25"/>
  <cols>
    <col min="2" max="2" width="45" customWidth="1"/>
    <col min="4" max="4" width="59.28515625" customWidth="1"/>
    <col min="5" max="5" width="37.85546875" style="1" customWidth="1"/>
    <col min="6" max="6" width="11.28515625" customWidth="1"/>
    <col min="7" max="7" width="11" customWidth="1"/>
    <col min="8" max="8" width="14.140625" customWidth="1"/>
    <col min="9" max="9" width="19.140625" customWidth="1"/>
    <col min="10" max="10" width="11" customWidth="1"/>
    <col min="11" max="11" width="16" customWidth="1"/>
    <col min="14" max="14" width="17.28515625" customWidth="1"/>
  </cols>
  <sheetData>
    <row r="1" spans="1:14" ht="50.25" customHeight="1" x14ac:dyDescent="0.3">
      <c r="A1" s="62" t="s">
        <v>19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s="1" customFormat="1" ht="81.75" customHeight="1" x14ac:dyDescent="0.3">
      <c r="A2" s="32"/>
      <c r="B2" s="32"/>
      <c r="C2" s="32"/>
      <c r="D2" s="32"/>
      <c r="E2" s="58"/>
      <c r="F2" s="32"/>
      <c r="G2" s="32"/>
      <c r="H2" s="32"/>
      <c r="I2" s="32"/>
      <c r="J2" s="32"/>
      <c r="K2" s="32"/>
      <c r="L2" s="32"/>
      <c r="M2" s="32"/>
      <c r="N2" s="32" t="s">
        <v>86</v>
      </c>
    </row>
    <row r="3" spans="1:14" s="47" customFormat="1" ht="15.75" x14ac:dyDescent="0.25">
      <c r="A3" s="65" t="s">
        <v>0</v>
      </c>
      <c r="B3" s="66" t="s">
        <v>1</v>
      </c>
      <c r="C3" s="66" t="s">
        <v>2</v>
      </c>
      <c r="D3" s="66" t="s">
        <v>3</v>
      </c>
      <c r="E3" s="70" t="s">
        <v>85</v>
      </c>
      <c r="F3" s="67" t="s">
        <v>4</v>
      </c>
      <c r="G3" s="64"/>
      <c r="H3" s="68" t="s">
        <v>72</v>
      </c>
      <c r="I3" s="69"/>
      <c r="J3" s="52" t="s">
        <v>15</v>
      </c>
      <c r="K3" s="53"/>
      <c r="L3" s="52" t="s">
        <v>5</v>
      </c>
      <c r="M3" s="53"/>
      <c r="N3" s="63" t="s">
        <v>6</v>
      </c>
    </row>
    <row r="4" spans="1:14" s="47" customFormat="1" ht="31.5" x14ac:dyDescent="0.25">
      <c r="A4" s="65"/>
      <c r="B4" s="66"/>
      <c r="C4" s="66"/>
      <c r="D4" s="66"/>
      <c r="E4" s="71"/>
      <c r="F4" s="54" t="s">
        <v>7</v>
      </c>
      <c r="G4" s="55" t="s">
        <v>8</v>
      </c>
      <c r="H4" s="54" t="s">
        <v>9</v>
      </c>
      <c r="I4" s="55" t="s">
        <v>74</v>
      </c>
      <c r="J4" s="54" t="s">
        <v>10</v>
      </c>
      <c r="K4" s="55" t="s">
        <v>74</v>
      </c>
      <c r="L4" s="54" t="s">
        <v>11</v>
      </c>
      <c r="M4" s="55" t="s">
        <v>8</v>
      </c>
      <c r="N4" s="64"/>
    </row>
    <row r="5" spans="1:14" ht="57.75" customHeight="1" x14ac:dyDescent="0.25">
      <c r="A5" s="13">
        <v>3</v>
      </c>
      <c r="B5" s="18" t="s">
        <v>26</v>
      </c>
      <c r="C5" s="31" t="s">
        <v>73</v>
      </c>
      <c r="D5" s="20" t="s">
        <v>27</v>
      </c>
      <c r="E5" s="20" t="s">
        <v>87</v>
      </c>
      <c r="F5" s="13">
        <v>34.5</v>
      </c>
      <c r="G5" s="45">
        <f t="shared" ref="G5:G15" si="0">25*F5/67</f>
        <v>12.873134328358208</v>
      </c>
      <c r="H5" s="11">
        <v>32.700000000000003</v>
      </c>
      <c r="I5" s="46">
        <f t="shared" ref="I5:I15" si="1">20*26.6/H5</f>
        <v>16.269113149847094</v>
      </c>
      <c r="J5" s="13">
        <v>335.11</v>
      </c>
      <c r="K5" s="46">
        <f t="shared" ref="K5:K14" si="2">25*229/J5</f>
        <v>17.08394258601653</v>
      </c>
      <c r="L5" s="13">
        <v>9.1999999999999993</v>
      </c>
      <c r="M5" s="12">
        <f t="shared" ref="M5:M15" si="3">30*L5/10</f>
        <v>27.6</v>
      </c>
      <c r="N5" s="44">
        <f t="shared" ref="N5:N15" si="4">G5+I5+K5+M5</f>
        <v>73.826190064221834</v>
      </c>
    </row>
    <row r="6" spans="1:14" ht="65.25" customHeight="1" x14ac:dyDescent="0.25">
      <c r="A6" s="13">
        <v>5</v>
      </c>
      <c r="B6" s="23" t="s">
        <v>31</v>
      </c>
      <c r="C6" s="23">
        <v>9</v>
      </c>
      <c r="D6" s="25" t="s">
        <v>30</v>
      </c>
      <c r="E6" s="25" t="s">
        <v>88</v>
      </c>
      <c r="F6" s="13">
        <v>21.5</v>
      </c>
      <c r="G6" s="45">
        <f t="shared" si="0"/>
        <v>8.0223880597014929</v>
      </c>
      <c r="H6" s="11">
        <v>26.6</v>
      </c>
      <c r="I6" s="46">
        <f t="shared" si="1"/>
        <v>20</v>
      </c>
      <c r="J6" s="13">
        <v>361.09</v>
      </c>
      <c r="K6" s="46">
        <f t="shared" si="2"/>
        <v>15.854773048270516</v>
      </c>
      <c r="L6" s="13">
        <v>7.7</v>
      </c>
      <c r="M6" s="12">
        <f t="shared" si="3"/>
        <v>23.1</v>
      </c>
      <c r="N6" s="44">
        <f t="shared" si="4"/>
        <v>66.977161107972009</v>
      </c>
    </row>
    <row r="7" spans="1:14" ht="63" x14ac:dyDescent="0.25">
      <c r="A7" s="5">
        <v>4</v>
      </c>
      <c r="B7" s="21" t="s">
        <v>28</v>
      </c>
      <c r="C7" s="19">
        <v>9</v>
      </c>
      <c r="D7" s="20" t="s">
        <v>29</v>
      </c>
      <c r="E7" s="20" t="s">
        <v>90</v>
      </c>
      <c r="F7" s="13">
        <v>32</v>
      </c>
      <c r="G7" s="45">
        <f t="shared" si="0"/>
        <v>11.940298507462687</v>
      </c>
      <c r="H7" s="11">
        <v>52.8</v>
      </c>
      <c r="I7" s="46">
        <f t="shared" si="1"/>
        <v>10.075757575757576</v>
      </c>
      <c r="J7" s="13">
        <v>314.26</v>
      </c>
      <c r="K7" s="46">
        <f t="shared" si="2"/>
        <v>18.217399605422262</v>
      </c>
      <c r="L7" s="13">
        <v>8.6999999999999993</v>
      </c>
      <c r="M7" s="12">
        <f t="shared" si="3"/>
        <v>26.1</v>
      </c>
      <c r="N7" s="44">
        <f t="shared" si="4"/>
        <v>66.333455688642516</v>
      </c>
    </row>
    <row r="8" spans="1:14" s="1" customFormat="1" ht="47.25" x14ac:dyDescent="0.25">
      <c r="A8" s="5">
        <v>8</v>
      </c>
      <c r="B8" s="21" t="s">
        <v>36</v>
      </c>
      <c r="C8" s="19">
        <v>10</v>
      </c>
      <c r="D8" s="25" t="s">
        <v>16</v>
      </c>
      <c r="E8" s="25" t="s">
        <v>89</v>
      </c>
      <c r="F8" s="13">
        <v>34</v>
      </c>
      <c r="G8" s="45">
        <f t="shared" si="0"/>
        <v>12.686567164179104</v>
      </c>
      <c r="H8" s="11">
        <v>49.6</v>
      </c>
      <c r="I8" s="46">
        <f t="shared" si="1"/>
        <v>10.725806451612902</v>
      </c>
      <c r="J8" s="13">
        <v>296.33</v>
      </c>
      <c r="K8" s="46">
        <f t="shared" si="2"/>
        <v>19.319677386697265</v>
      </c>
      <c r="L8" s="13">
        <v>7.8</v>
      </c>
      <c r="M8" s="12">
        <f t="shared" si="3"/>
        <v>23.4</v>
      </c>
      <c r="N8" s="44">
        <f t="shared" si="4"/>
        <v>66.132051002489277</v>
      </c>
    </row>
    <row r="9" spans="1:14" s="1" customFormat="1" ht="47.25" x14ac:dyDescent="0.25">
      <c r="A9" s="13">
        <v>11</v>
      </c>
      <c r="B9" s="26" t="s">
        <v>42</v>
      </c>
      <c r="C9" s="26">
        <v>11</v>
      </c>
      <c r="D9" s="20" t="s">
        <v>27</v>
      </c>
      <c r="E9" s="20" t="s">
        <v>87</v>
      </c>
      <c r="F9" s="13">
        <v>34</v>
      </c>
      <c r="G9" s="45">
        <f t="shared" si="0"/>
        <v>12.686567164179104</v>
      </c>
      <c r="H9" s="11">
        <v>42</v>
      </c>
      <c r="I9" s="46">
        <f t="shared" si="1"/>
        <v>12.666666666666666</v>
      </c>
      <c r="J9" s="13">
        <v>262</v>
      </c>
      <c r="K9" s="46">
        <f t="shared" si="2"/>
        <v>21.851145038167939</v>
      </c>
      <c r="L9" s="13">
        <v>5.7</v>
      </c>
      <c r="M9" s="12">
        <f t="shared" si="3"/>
        <v>17.100000000000001</v>
      </c>
      <c r="N9" s="44">
        <f t="shared" si="4"/>
        <v>64.304378869013703</v>
      </c>
    </row>
    <row r="10" spans="1:14" s="1" customFormat="1" ht="63" x14ac:dyDescent="0.25">
      <c r="A10" s="13">
        <v>1</v>
      </c>
      <c r="B10" s="21" t="s">
        <v>22</v>
      </c>
      <c r="C10" s="19" t="s">
        <v>23</v>
      </c>
      <c r="D10" s="22" t="s">
        <v>18</v>
      </c>
      <c r="E10" s="22" t="s">
        <v>91</v>
      </c>
      <c r="F10" s="13">
        <v>20</v>
      </c>
      <c r="G10" s="45">
        <f t="shared" si="0"/>
        <v>7.4626865671641793</v>
      </c>
      <c r="H10" s="11">
        <v>33.4</v>
      </c>
      <c r="I10" s="46">
        <f t="shared" si="1"/>
        <v>15.928143712574851</v>
      </c>
      <c r="J10" s="13">
        <v>238.9</v>
      </c>
      <c r="K10" s="46">
        <f t="shared" si="2"/>
        <v>23.964001674340729</v>
      </c>
      <c r="L10" s="13">
        <v>3.5</v>
      </c>
      <c r="M10" s="12">
        <f t="shared" si="3"/>
        <v>10.5</v>
      </c>
      <c r="N10" s="44">
        <f t="shared" si="4"/>
        <v>57.854831954079756</v>
      </c>
    </row>
    <row r="11" spans="1:14" s="1" customFormat="1" ht="78.75" x14ac:dyDescent="0.25">
      <c r="A11" s="5">
        <v>6</v>
      </c>
      <c r="B11" s="18" t="s">
        <v>32</v>
      </c>
      <c r="C11" s="19" t="s">
        <v>23</v>
      </c>
      <c r="D11" s="20" t="s">
        <v>17</v>
      </c>
      <c r="E11" s="20" t="s">
        <v>94</v>
      </c>
      <c r="F11" s="13">
        <v>26.5</v>
      </c>
      <c r="G11" s="45">
        <f t="shared" si="0"/>
        <v>9.8880597014925371</v>
      </c>
      <c r="H11" s="11">
        <v>56.9</v>
      </c>
      <c r="I11" s="46">
        <f t="shared" si="1"/>
        <v>9.3497363796133577</v>
      </c>
      <c r="J11" s="13">
        <v>279.23</v>
      </c>
      <c r="K11" s="46">
        <f t="shared" si="2"/>
        <v>20.502811302510473</v>
      </c>
      <c r="L11" s="13">
        <v>5.7</v>
      </c>
      <c r="M11" s="12">
        <f t="shared" si="3"/>
        <v>17.100000000000001</v>
      </c>
      <c r="N11" s="44">
        <f t="shared" si="4"/>
        <v>56.840607383616366</v>
      </c>
    </row>
    <row r="12" spans="1:14" s="1" customFormat="1" ht="63" x14ac:dyDescent="0.25">
      <c r="A12" s="5">
        <v>10</v>
      </c>
      <c r="B12" s="21" t="s">
        <v>40</v>
      </c>
      <c r="C12" s="19" t="s">
        <v>41</v>
      </c>
      <c r="D12" s="24" t="s">
        <v>35</v>
      </c>
      <c r="E12" s="24" t="s">
        <v>92</v>
      </c>
      <c r="F12" s="13">
        <v>22</v>
      </c>
      <c r="G12" s="45">
        <f t="shared" si="0"/>
        <v>8.2089552238805972</v>
      </c>
      <c r="H12" s="11">
        <v>57.9</v>
      </c>
      <c r="I12" s="46">
        <f t="shared" si="1"/>
        <v>9.1882556131260795</v>
      </c>
      <c r="J12" s="13">
        <v>229</v>
      </c>
      <c r="K12" s="46">
        <f t="shared" si="2"/>
        <v>25</v>
      </c>
      <c r="L12" s="13">
        <v>2.2999999999999998</v>
      </c>
      <c r="M12" s="12">
        <f t="shared" si="3"/>
        <v>6.9</v>
      </c>
      <c r="N12" s="44">
        <f t="shared" si="4"/>
        <v>49.297210837006674</v>
      </c>
    </row>
    <row r="13" spans="1:14" s="1" customFormat="1" ht="31.5" x14ac:dyDescent="0.25">
      <c r="A13" s="5">
        <v>2</v>
      </c>
      <c r="B13" s="23" t="s">
        <v>24</v>
      </c>
      <c r="C13" s="19">
        <v>9</v>
      </c>
      <c r="D13" s="24" t="s">
        <v>25</v>
      </c>
      <c r="E13" s="24" t="s">
        <v>95</v>
      </c>
      <c r="F13" s="14">
        <v>20</v>
      </c>
      <c r="G13" s="45">
        <f t="shared" si="0"/>
        <v>7.4626865671641793</v>
      </c>
      <c r="H13" s="11">
        <v>54.8</v>
      </c>
      <c r="I13" s="46">
        <f t="shared" si="1"/>
        <v>9.7080291970802932</v>
      </c>
      <c r="J13" s="15" t="s">
        <v>81</v>
      </c>
      <c r="K13" s="46">
        <f t="shared" si="2"/>
        <v>16.319375160343206</v>
      </c>
      <c r="L13" s="14">
        <v>3.3</v>
      </c>
      <c r="M13" s="12">
        <f t="shared" si="3"/>
        <v>9.9</v>
      </c>
      <c r="N13" s="44">
        <f t="shared" si="4"/>
        <v>43.390090924587675</v>
      </c>
    </row>
    <row r="14" spans="1:14" s="1" customFormat="1" ht="78.75" x14ac:dyDescent="0.25">
      <c r="A14" s="13">
        <v>9</v>
      </c>
      <c r="B14" s="21" t="s">
        <v>37</v>
      </c>
      <c r="C14" s="19" t="s">
        <v>38</v>
      </c>
      <c r="D14" s="24" t="s">
        <v>39</v>
      </c>
      <c r="E14" s="24" t="s">
        <v>96</v>
      </c>
      <c r="F14" s="13">
        <v>25</v>
      </c>
      <c r="G14" s="45">
        <f t="shared" si="0"/>
        <v>9.3283582089552244</v>
      </c>
      <c r="H14" s="11">
        <v>65.5</v>
      </c>
      <c r="I14" s="46">
        <f t="shared" si="1"/>
        <v>8.1221374045801529</v>
      </c>
      <c r="J14" s="13">
        <v>278.68</v>
      </c>
      <c r="K14" s="46">
        <f t="shared" si="2"/>
        <v>20.54327544136644</v>
      </c>
      <c r="L14" s="13">
        <v>0</v>
      </c>
      <c r="M14" s="12">
        <f t="shared" si="3"/>
        <v>0</v>
      </c>
      <c r="N14" s="44">
        <f t="shared" si="4"/>
        <v>37.993771054901813</v>
      </c>
    </row>
    <row r="15" spans="1:14" s="1" customFormat="1" ht="63" x14ac:dyDescent="0.25">
      <c r="A15" s="13">
        <v>7</v>
      </c>
      <c r="B15" s="23" t="s">
        <v>33</v>
      </c>
      <c r="C15" s="23" t="s">
        <v>34</v>
      </c>
      <c r="D15" s="24" t="s">
        <v>35</v>
      </c>
      <c r="E15" s="24" t="s">
        <v>93</v>
      </c>
      <c r="F15" s="13">
        <v>22.5</v>
      </c>
      <c r="G15" s="45">
        <f t="shared" si="0"/>
        <v>8.3955223880597014</v>
      </c>
      <c r="H15" s="11">
        <v>63.7</v>
      </c>
      <c r="I15" s="46">
        <f t="shared" si="1"/>
        <v>8.3516483516483504</v>
      </c>
      <c r="J15" s="13">
        <v>0</v>
      </c>
      <c r="K15" s="46">
        <v>0</v>
      </c>
      <c r="L15" s="13">
        <v>1.5</v>
      </c>
      <c r="M15" s="12">
        <f t="shared" si="3"/>
        <v>4.5</v>
      </c>
      <c r="N15" s="44">
        <f t="shared" si="4"/>
        <v>21.247170739708054</v>
      </c>
    </row>
    <row r="16" spans="1:14" ht="15.75" x14ac:dyDescent="0.25">
      <c r="A16" s="2"/>
      <c r="B16" s="3"/>
      <c r="C16" s="2"/>
      <c r="D16" s="2"/>
      <c r="E16" s="2"/>
    </row>
    <row r="17" spans="1:1" ht="15.75" x14ac:dyDescent="0.25">
      <c r="A17" s="10"/>
    </row>
    <row r="18" spans="1:1" ht="15.75" x14ac:dyDescent="0.25">
      <c r="A18" s="10"/>
    </row>
  </sheetData>
  <sortState ref="A4:O21">
    <sortCondition descending="1" ref="N4:N21"/>
  </sortState>
  <mergeCells count="9">
    <mergeCell ref="A1:N1"/>
    <mergeCell ref="N3:N4"/>
    <mergeCell ref="A3:A4"/>
    <mergeCell ref="B3:B4"/>
    <mergeCell ref="C3:C4"/>
    <mergeCell ref="D3:D4"/>
    <mergeCell ref="F3:G3"/>
    <mergeCell ref="H3:I3"/>
    <mergeCell ref="E3:E4"/>
  </mergeCells>
  <pageMargins left="0.23622047244094491" right="0.23622047244094491" top="0.74803149606299213" bottom="0.74803149606299213" header="0.31496062992125984" footer="0.31496062992125984"/>
  <pageSetup paperSize="9" scale="4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view="pageBreakPreview" topLeftCell="C1" zoomScale="59" zoomScaleNormal="80" zoomScaleSheetLayoutView="59" workbookViewId="0">
      <pane ySplit="4" topLeftCell="A5" activePane="bottomLeft" state="frozen"/>
      <selection pane="bottomLeft" activeCell="E16" sqref="E16"/>
    </sheetView>
  </sheetViews>
  <sheetFormatPr defaultRowHeight="15" x14ac:dyDescent="0.25"/>
  <cols>
    <col min="2" max="2" width="26.7109375" customWidth="1"/>
    <col min="4" max="4" width="58.7109375" customWidth="1"/>
    <col min="5" max="5" width="42" style="1" customWidth="1"/>
    <col min="7" max="7" width="13.140625" bestFit="1" customWidth="1"/>
    <col min="8" max="8" width="15.140625" customWidth="1"/>
    <col min="9" max="9" width="13.140625" bestFit="1" customWidth="1"/>
    <col min="10" max="10" width="14.140625" customWidth="1"/>
    <col min="11" max="11" width="11.140625" customWidth="1"/>
    <col min="14" max="14" width="16.42578125" customWidth="1"/>
  </cols>
  <sheetData>
    <row r="1" spans="1:14" ht="39" customHeight="1" x14ac:dyDescent="0.3">
      <c r="A1" s="62" t="s">
        <v>20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s="1" customFormat="1" ht="39" customHeight="1" x14ac:dyDescent="0.3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72" t="s">
        <v>86</v>
      </c>
      <c r="M2" s="72"/>
      <c r="N2" s="72"/>
    </row>
    <row r="3" spans="1:14" s="47" customFormat="1" ht="15.75" customHeight="1" x14ac:dyDescent="0.25">
      <c r="A3" s="65" t="s">
        <v>0</v>
      </c>
      <c r="B3" s="66" t="s">
        <v>1</v>
      </c>
      <c r="C3" s="66" t="s">
        <v>2</v>
      </c>
      <c r="D3" s="66" t="s">
        <v>3</v>
      </c>
      <c r="E3" s="70" t="s">
        <v>85</v>
      </c>
      <c r="F3" s="67" t="s">
        <v>4</v>
      </c>
      <c r="G3" s="64"/>
      <c r="H3" s="68" t="s">
        <v>72</v>
      </c>
      <c r="I3" s="69"/>
      <c r="J3" s="52" t="s">
        <v>15</v>
      </c>
      <c r="K3" s="53"/>
      <c r="L3" s="52" t="s">
        <v>5</v>
      </c>
      <c r="M3" s="53"/>
      <c r="N3" s="63" t="s">
        <v>6</v>
      </c>
    </row>
    <row r="4" spans="1:14" s="47" customFormat="1" ht="31.5" x14ac:dyDescent="0.25">
      <c r="A4" s="65"/>
      <c r="B4" s="66"/>
      <c r="C4" s="66"/>
      <c r="D4" s="66"/>
      <c r="E4" s="71"/>
      <c r="F4" s="54" t="s">
        <v>7</v>
      </c>
      <c r="G4" s="55" t="s">
        <v>8</v>
      </c>
      <c r="H4" s="54" t="s">
        <v>9</v>
      </c>
      <c r="I4" s="55" t="s">
        <v>74</v>
      </c>
      <c r="J4" s="54" t="s">
        <v>10</v>
      </c>
      <c r="K4" s="55" t="s">
        <v>74</v>
      </c>
      <c r="L4" s="54" t="s">
        <v>11</v>
      </c>
      <c r="M4" s="55" t="s">
        <v>8</v>
      </c>
      <c r="N4" s="64"/>
    </row>
    <row r="5" spans="1:14" s="1" customFormat="1" ht="63" x14ac:dyDescent="0.25">
      <c r="A5" s="4">
        <v>1</v>
      </c>
      <c r="B5" s="28" t="s">
        <v>51</v>
      </c>
      <c r="C5" s="28">
        <v>11</v>
      </c>
      <c r="D5" s="28" t="s">
        <v>43</v>
      </c>
      <c r="E5" s="28" t="s">
        <v>99</v>
      </c>
      <c r="F5" s="17">
        <v>41</v>
      </c>
      <c r="G5" s="43">
        <f t="shared" ref="G5:G10" si="0">25*F5/67</f>
        <v>15.298507462686567</v>
      </c>
      <c r="H5" s="17">
        <v>34</v>
      </c>
      <c r="I5" s="43">
        <f t="shared" ref="I5:I10" si="1">20*34/H5</f>
        <v>20</v>
      </c>
      <c r="J5" s="17">
        <v>213.33</v>
      </c>
      <c r="K5" s="43">
        <f>25*199.6/J5</f>
        <v>23.390990484226315</v>
      </c>
      <c r="L5" s="16">
        <v>8.3000000000000007</v>
      </c>
      <c r="M5" s="16">
        <f t="shared" ref="M5:M10" si="2">30*L5/10</f>
        <v>24.900000000000002</v>
      </c>
      <c r="N5" s="44">
        <f t="shared" ref="N5:N10" si="3">G5+I5+K5+M5</f>
        <v>83.589497946912886</v>
      </c>
    </row>
    <row r="6" spans="1:14" s="1" customFormat="1" ht="63" x14ac:dyDescent="0.25">
      <c r="A6" s="4">
        <v>2</v>
      </c>
      <c r="B6" s="29" t="s">
        <v>50</v>
      </c>
      <c r="C6" s="27">
        <v>10</v>
      </c>
      <c r="D6" s="20" t="s">
        <v>46</v>
      </c>
      <c r="E6" s="20" t="s">
        <v>98</v>
      </c>
      <c r="F6" s="17">
        <v>35.5</v>
      </c>
      <c r="G6" s="43">
        <f t="shared" si="0"/>
        <v>13.246268656716419</v>
      </c>
      <c r="H6" s="17">
        <v>53.6</v>
      </c>
      <c r="I6" s="43">
        <f t="shared" si="1"/>
        <v>12.686567164179104</v>
      </c>
      <c r="J6" s="17">
        <v>199.6</v>
      </c>
      <c r="K6" s="43">
        <f>25*199.6/J6</f>
        <v>25</v>
      </c>
      <c r="L6" s="16">
        <v>3.8</v>
      </c>
      <c r="M6" s="16">
        <f t="shared" si="2"/>
        <v>11.4</v>
      </c>
      <c r="N6" s="44">
        <f t="shared" si="3"/>
        <v>62.332835820895518</v>
      </c>
    </row>
    <row r="7" spans="1:14" s="1" customFormat="1" ht="63" x14ac:dyDescent="0.25">
      <c r="A7" s="4">
        <v>3</v>
      </c>
      <c r="B7" s="28" t="s">
        <v>49</v>
      </c>
      <c r="C7" s="28">
        <v>9</v>
      </c>
      <c r="D7" s="25" t="s">
        <v>16</v>
      </c>
      <c r="E7" s="25" t="s">
        <v>88</v>
      </c>
      <c r="F7" s="17">
        <v>17</v>
      </c>
      <c r="G7" s="43">
        <f t="shared" si="0"/>
        <v>6.3432835820895521</v>
      </c>
      <c r="H7" s="17">
        <v>45.5</v>
      </c>
      <c r="I7" s="43">
        <f t="shared" si="1"/>
        <v>14.945054945054945</v>
      </c>
      <c r="J7" s="17">
        <v>278.5</v>
      </c>
      <c r="K7" s="43">
        <f>25*199.6/J7</f>
        <v>17.917414721723517</v>
      </c>
      <c r="L7" s="16">
        <v>6.7</v>
      </c>
      <c r="M7" s="16">
        <f t="shared" si="2"/>
        <v>20.100000000000001</v>
      </c>
      <c r="N7" s="44">
        <f t="shared" si="3"/>
        <v>59.305753248868015</v>
      </c>
    </row>
    <row r="8" spans="1:14" s="1" customFormat="1" ht="78.75" x14ac:dyDescent="0.25">
      <c r="A8" s="4">
        <v>4</v>
      </c>
      <c r="B8" s="18" t="s">
        <v>47</v>
      </c>
      <c r="C8" s="28" t="s">
        <v>23</v>
      </c>
      <c r="D8" s="20" t="s">
        <v>48</v>
      </c>
      <c r="E8" s="20" t="s">
        <v>94</v>
      </c>
      <c r="F8" s="17">
        <v>26.5</v>
      </c>
      <c r="G8" s="43">
        <f t="shared" si="0"/>
        <v>9.8880597014925371</v>
      </c>
      <c r="H8" s="17">
        <v>38.1</v>
      </c>
      <c r="I8" s="43">
        <f t="shared" si="1"/>
        <v>17.84776902887139</v>
      </c>
      <c r="J8" s="17">
        <v>220.34</v>
      </c>
      <c r="K8" s="43">
        <f>25*199.6/J8</f>
        <v>22.646818553145138</v>
      </c>
      <c r="L8" s="16">
        <v>2.1</v>
      </c>
      <c r="M8" s="16">
        <f t="shared" si="2"/>
        <v>6.3</v>
      </c>
      <c r="N8" s="44">
        <f t="shared" si="3"/>
        <v>56.682647283509063</v>
      </c>
    </row>
    <row r="9" spans="1:14" s="1" customFormat="1" ht="31.5" x14ac:dyDescent="0.25">
      <c r="A9" s="4">
        <v>5</v>
      </c>
      <c r="B9" s="28" t="s">
        <v>97</v>
      </c>
      <c r="C9" s="28">
        <v>10</v>
      </c>
      <c r="D9" s="24" t="s">
        <v>25</v>
      </c>
      <c r="E9" s="24" t="s">
        <v>95</v>
      </c>
      <c r="F9" s="17">
        <v>24.5</v>
      </c>
      <c r="G9" s="43">
        <f t="shared" si="0"/>
        <v>9.1417910447761201</v>
      </c>
      <c r="H9" s="17">
        <v>52.1</v>
      </c>
      <c r="I9" s="43">
        <f t="shared" si="1"/>
        <v>13.051823416506718</v>
      </c>
      <c r="J9" s="17">
        <v>221.34</v>
      </c>
      <c r="K9" s="43">
        <f>25*199.6/J9</f>
        <v>22.544501671636397</v>
      </c>
      <c r="L9" s="16">
        <v>3.9</v>
      </c>
      <c r="M9" s="16">
        <f t="shared" si="2"/>
        <v>11.7</v>
      </c>
      <c r="N9" s="44">
        <f t="shared" si="3"/>
        <v>56.438116132919234</v>
      </c>
    </row>
    <row r="10" spans="1:14" s="1" customFormat="1" ht="63" x14ac:dyDescent="0.25">
      <c r="A10" s="4">
        <v>6</v>
      </c>
      <c r="B10" s="28" t="s">
        <v>45</v>
      </c>
      <c r="C10" s="28">
        <v>9</v>
      </c>
      <c r="D10" s="20" t="s">
        <v>46</v>
      </c>
      <c r="E10" s="20" t="s">
        <v>98</v>
      </c>
      <c r="F10" s="17">
        <v>18</v>
      </c>
      <c r="G10" s="43">
        <f t="shared" si="0"/>
        <v>6.7164179104477615</v>
      </c>
      <c r="H10" s="17">
        <v>47.5</v>
      </c>
      <c r="I10" s="43">
        <f t="shared" si="1"/>
        <v>14.315789473684211</v>
      </c>
      <c r="J10" s="17">
        <v>0</v>
      </c>
      <c r="K10" s="43">
        <v>0</v>
      </c>
      <c r="L10" s="16">
        <v>3.9</v>
      </c>
      <c r="M10" s="16">
        <f t="shared" si="2"/>
        <v>11.7</v>
      </c>
      <c r="N10" s="44">
        <f t="shared" si="3"/>
        <v>32.732207384131968</v>
      </c>
    </row>
    <row r="11" spans="1:14" x14ac:dyDescent="0.25">
      <c r="A11" s="47"/>
    </row>
    <row r="12" spans="1:14" ht="15.75" x14ac:dyDescent="0.25">
      <c r="A12" s="48"/>
    </row>
    <row r="13" spans="1:14" ht="15.75" x14ac:dyDescent="0.25">
      <c r="A13" s="48"/>
    </row>
    <row r="14" spans="1:14" x14ac:dyDescent="0.25">
      <c r="A14" s="47"/>
    </row>
  </sheetData>
  <sortState ref="A4:P20">
    <sortCondition descending="1" ref="N4:N20"/>
  </sortState>
  <mergeCells count="10">
    <mergeCell ref="A1:N1"/>
    <mergeCell ref="N3:N4"/>
    <mergeCell ref="A3:A4"/>
    <mergeCell ref="B3:B4"/>
    <mergeCell ref="C3:C4"/>
    <mergeCell ref="D3:D4"/>
    <mergeCell ref="F3:G3"/>
    <mergeCell ref="H3:I3"/>
    <mergeCell ref="L2:N2"/>
    <mergeCell ref="E3:E4"/>
  </mergeCells>
  <pageMargins left="0.7" right="0.7" top="0.75" bottom="0.75" header="0.3" footer="0.3"/>
  <pageSetup paperSize="9"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view="pageBreakPreview" zoomScale="46" zoomScaleNormal="70" zoomScaleSheetLayoutView="46" workbookViewId="0">
      <pane ySplit="4" topLeftCell="A5" activePane="bottomLeft" state="frozen"/>
      <selection pane="bottomLeft" activeCell="G14" sqref="G14"/>
    </sheetView>
  </sheetViews>
  <sheetFormatPr defaultRowHeight="15" x14ac:dyDescent="0.25"/>
  <cols>
    <col min="2" max="2" width="42.7109375" customWidth="1"/>
    <col min="3" max="3" width="8.7109375" customWidth="1"/>
    <col min="4" max="4" width="53.7109375" customWidth="1"/>
    <col min="5" max="5" width="47.7109375" style="1" customWidth="1"/>
    <col min="7" max="7" width="16.85546875" bestFit="1" customWidth="1"/>
    <col min="8" max="8" width="12" customWidth="1"/>
    <col min="9" max="9" width="14.5703125" customWidth="1"/>
    <col min="10" max="10" width="13.85546875" customWidth="1"/>
    <col min="11" max="11" width="13.140625" bestFit="1" customWidth="1"/>
    <col min="14" max="14" width="17.85546875" customWidth="1"/>
  </cols>
  <sheetData>
    <row r="1" spans="1:14" ht="46.5" customHeight="1" x14ac:dyDescent="0.3">
      <c r="A1" s="62" t="s">
        <v>21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s="1" customFormat="1" ht="46.5" customHeight="1" x14ac:dyDescent="0.3">
      <c r="A2" s="32"/>
      <c r="B2" s="58"/>
      <c r="C2" s="32"/>
      <c r="D2" s="32"/>
      <c r="E2" s="58"/>
      <c r="F2" s="32"/>
      <c r="G2" s="32"/>
      <c r="H2" s="32"/>
      <c r="I2" s="32"/>
      <c r="J2" s="32"/>
      <c r="K2" s="32"/>
      <c r="L2" s="72" t="s">
        <v>86</v>
      </c>
      <c r="M2" s="72"/>
      <c r="N2" s="72"/>
    </row>
    <row r="3" spans="1:14" s="47" customFormat="1" ht="15.75" x14ac:dyDescent="0.25">
      <c r="A3" s="73" t="s">
        <v>0</v>
      </c>
      <c r="B3" s="74" t="s">
        <v>1</v>
      </c>
      <c r="C3" s="76" t="s">
        <v>2</v>
      </c>
      <c r="D3" s="76" t="s">
        <v>3</v>
      </c>
      <c r="E3" s="70" t="s">
        <v>85</v>
      </c>
      <c r="F3" s="68" t="s">
        <v>4</v>
      </c>
      <c r="G3" s="69"/>
      <c r="H3" s="68" t="s">
        <v>72</v>
      </c>
      <c r="I3" s="69"/>
      <c r="J3" s="56" t="s">
        <v>15</v>
      </c>
      <c r="K3" s="57"/>
      <c r="L3" s="52" t="s">
        <v>5</v>
      </c>
      <c r="M3" s="52"/>
      <c r="N3" s="63" t="s">
        <v>6</v>
      </c>
    </row>
    <row r="4" spans="1:14" s="47" customFormat="1" ht="31.5" x14ac:dyDescent="0.25">
      <c r="A4" s="73"/>
      <c r="B4" s="75"/>
      <c r="C4" s="76"/>
      <c r="D4" s="76"/>
      <c r="E4" s="71"/>
      <c r="F4" s="54" t="s">
        <v>7</v>
      </c>
      <c r="G4" s="55" t="s">
        <v>8</v>
      </c>
      <c r="H4" s="54" t="s">
        <v>9</v>
      </c>
      <c r="I4" s="55" t="s">
        <v>74</v>
      </c>
      <c r="J4" s="54" t="s">
        <v>10</v>
      </c>
      <c r="K4" s="55" t="s">
        <v>74</v>
      </c>
      <c r="L4" s="54" t="s">
        <v>11</v>
      </c>
      <c r="M4" s="55" t="s">
        <v>8</v>
      </c>
      <c r="N4" s="67"/>
    </row>
    <row r="5" spans="1:14" ht="135" customHeight="1" x14ac:dyDescent="0.25">
      <c r="A5" s="33">
        <v>1</v>
      </c>
      <c r="B5" s="34" t="s">
        <v>57</v>
      </c>
      <c r="C5" s="35">
        <v>8</v>
      </c>
      <c r="D5" s="36" t="s">
        <v>44</v>
      </c>
      <c r="E5" s="36" t="s">
        <v>101</v>
      </c>
      <c r="F5" s="37">
        <v>23</v>
      </c>
      <c r="G5" s="38">
        <f>25*F5/43</f>
        <v>13.372093023255815</v>
      </c>
      <c r="H5" s="39" t="s">
        <v>77</v>
      </c>
      <c r="I5" s="38">
        <f>20*38.6/H5</f>
        <v>16.016597510373444</v>
      </c>
      <c r="J5" s="49" t="s">
        <v>80</v>
      </c>
      <c r="K5" s="38">
        <f>25*197.21/J5</f>
        <v>25</v>
      </c>
      <c r="L5" s="37">
        <v>6.5</v>
      </c>
      <c r="M5" s="40">
        <f>30*L5/10</f>
        <v>19.5</v>
      </c>
      <c r="N5" s="50">
        <f>G5+I5+K5+M5</f>
        <v>73.888690533629259</v>
      </c>
    </row>
    <row r="6" spans="1:14" s="1" customFormat="1" ht="112.5" x14ac:dyDescent="0.25">
      <c r="A6" s="33">
        <v>2</v>
      </c>
      <c r="B6" s="34" t="s">
        <v>54</v>
      </c>
      <c r="C6" s="35" t="s">
        <v>14</v>
      </c>
      <c r="D6" s="35" t="s">
        <v>35</v>
      </c>
      <c r="E6" s="35" t="s">
        <v>93</v>
      </c>
      <c r="F6" s="37">
        <v>11</v>
      </c>
      <c r="G6" s="38" t="s">
        <v>84</v>
      </c>
      <c r="H6" s="39" t="s">
        <v>75</v>
      </c>
      <c r="I6" s="38">
        <f>20*38.6/H6</f>
        <v>20</v>
      </c>
      <c r="J6" s="49" t="s">
        <v>78</v>
      </c>
      <c r="K6" s="38">
        <f>25*197.21/J6</f>
        <v>21.827821313144728</v>
      </c>
      <c r="L6" s="37">
        <v>3.3</v>
      </c>
      <c r="M6" s="40">
        <f>30*L6/10</f>
        <v>9.9</v>
      </c>
      <c r="N6" s="50">
        <v>58.12</v>
      </c>
    </row>
    <row r="7" spans="1:14" s="1" customFormat="1" ht="112.5" x14ac:dyDescent="0.25">
      <c r="A7" s="33">
        <v>3</v>
      </c>
      <c r="B7" s="35" t="s">
        <v>56</v>
      </c>
      <c r="C7" s="61">
        <v>8</v>
      </c>
      <c r="D7" s="35" t="s">
        <v>82</v>
      </c>
      <c r="E7" s="35" t="s">
        <v>100</v>
      </c>
      <c r="F7" s="37">
        <v>16</v>
      </c>
      <c r="G7" s="38">
        <f>25*F7/43</f>
        <v>9.3023255813953494</v>
      </c>
      <c r="H7" s="39" t="s">
        <v>76</v>
      </c>
      <c r="I7" s="38">
        <f>20*38.6/H7</f>
        <v>19.693877551020407</v>
      </c>
      <c r="J7" s="49" t="s">
        <v>79</v>
      </c>
      <c r="K7" s="38">
        <f>25*197.21/J7</f>
        <v>22.724234882005899</v>
      </c>
      <c r="L7" s="37">
        <v>1.1000000000000001</v>
      </c>
      <c r="M7" s="40">
        <f>30*L7/10</f>
        <v>3.3</v>
      </c>
      <c r="N7" s="50">
        <f>G7+I7+K7+M7</f>
        <v>55.020438014421657</v>
      </c>
    </row>
    <row r="8" spans="1:14" s="1" customFormat="1" ht="112.5" x14ac:dyDescent="0.25">
      <c r="A8" s="33">
        <v>4</v>
      </c>
      <c r="B8" s="34" t="s">
        <v>52</v>
      </c>
      <c r="C8" s="41" t="s">
        <v>12</v>
      </c>
      <c r="D8" s="35" t="s">
        <v>83</v>
      </c>
      <c r="E8" s="35" t="s">
        <v>102</v>
      </c>
      <c r="F8" s="42">
        <v>19</v>
      </c>
      <c r="G8" s="38">
        <f>25*F8/43</f>
        <v>11.046511627906977</v>
      </c>
      <c r="H8" s="42">
        <v>64.8</v>
      </c>
      <c r="I8" s="38">
        <f>20*38.6/H8</f>
        <v>11.913580246913581</v>
      </c>
      <c r="J8" s="49">
        <v>218.07</v>
      </c>
      <c r="K8" s="38">
        <f>25*197.21/J8</f>
        <v>22.608566056770762</v>
      </c>
      <c r="L8" s="42">
        <v>2.2999999999999998</v>
      </c>
      <c r="M8" s="40">
        <f>30*L8/10</f>
        <v>6.9</v>
      </c>
      <c r="N8" s="50">
        <f>G8+I8+K8+M8</f>
        <v>52.468657931591316</v>
      </c>
    </row>
    <row r="10" spans="1:14" ht="15.75" x14ac:dyDescent="0.25">
      <c r="A10" s="10"/>
    </row>
    <row r="11" spans="1:14" ht="15.75" x14ac:dyDescent="0.25">
      <c r="A11" s="10"/>
    </row>
  </sheetData>
  <sortState ref="A4:O18">
    <sortCondition descending="1" ref="N4:N18"/>
  </sortState>
  <mergeCells count="10">
    <mergeCell ref="L2:N2"/>
    <mergeCell ref="A1:N1"/>
    <mergeCell ref="N3:N4"/>
    <mergeCell ref="A3:A4"/>
    <mergeCell ref="B3:B4"/>
    <mergeCell ref="C3:C4"/>
    <mergeCell ref="D3:D4"/>
    <mergeCell ref="H3:I3"/>
    <mergeCell ref="F3:G3"/>
    <mergeCell ref="E3:E4"/>
  </mergeCells>
  <pageMargins left="0.7" right="0.7" top="0.75" bottom="0.75" header="0.3" footer="0.3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view="pageBreakPreview" zoomScale="57" zoomScaleNormal="100" zoomScaleSheetLayoutView="57" workbookViewId="0">
      <pane ySplit="4" topLeftCell="A5" activePane="bottomLeft" state="frozen"/>
      <selection pane="bottomLeft" activeCell="P6" sqref="O5:P6"/>
    </sheetView>
  </sheetViews>
  <sheetFormatPr defaultRowHeight="15" x14ac:dyDescent="0.25"/>
  <cols>
    <col min="1" max="1" width="5.7109375" customWidth="1"/>
    <col min="2" max="2" width="28.7109375" customWidth="1"/>
    <col min="4" max="4" width="50.85546875" customWidth="1"/>
    <col min="5" max="5" width="34.7109375" style="1" customWidth="1"/>
    <col min="7" max="7" width="8.140625" customWidth="1"/>
    <col min="8" max="8" width="12.7109375" customWidth="1"/>
    <col min="9" max="10" width="14.7109375" customWidth="1"/>
    <col min="11" max="11" width="12.7109375" customWidth="1"/>
    <col min="13" max="13" width="9.5703125" customWidth="1"/>
    <col min="14" max="14" width="15" customWidth="1"/>
  </cols>
  <sheetData>
    <row r="1" spans="1:14" ht="48.75" customHeight="1" x14ac:dyDescent="0.3">
      <c r="A1" s="62" t="s">
        <v>103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s="1" customFormat="1" ht="48.75" customHeight="1" x14ac:dyDescent="0.3">
      <c r="A2" s="32"/>
      <c r="B2" s="32"/>
      <c r="C2" s="32"/>
      <c r="D2" s="32"/>
      <c r="E2" s="58"/>
      <c r="F2" s="32"/>
      <c r="G2" s="32"/>
      <c r="H2" s="32"/>
      <c r="I2" s="32"/>
      <c r="J2" s="32"/>
      <c r="K2" s="32"/>
      <c r="L2" s="72" t="s">
        <v>86</v>
      </c>
      <c r="M2" s="72"/>
      <c r="N2" s="72"/>
    </row>
    <row r="3" spans="1:14" s="47" customFormat="1" ht="15.75" customHeight="1" x14ac:dyDescent="0.25">
      <c r="A3" s="73" t="s">
        <v>0</v>
      </c>
      <c r="B3" s="76" t="s">
        <v>1</v>
      </c>
      <c r="C3" s="76" t="s">
        <v>2</v>
      </c>
      <c r="D3" s="76" t="s">
        <v>3</v>
      </c>
      <c r="E3" s="74" t="s">
        <v>85</v>
      </c>
      <c r="F3" s="68" t="s">
        <v>4</v>
      </c>
      <c r="G3" s="69"/>
      <c r="H3" s="68" t="s">
        <v>72</v>
      </c>
      <c r="I3" s="69"/>
      <c r="J3" s="52" t="s">
        <v>15</v>
      </c>
      <c r="K3" s="53"/>
      <c r="L3" s="52" t="s">
        <v>5</v>
      </c>
      <c r="M3" s="53"/>
      <c r="N3" s="63" t="s">
        <v>6</v>
      </c>
    </row>
    <row r="4" spans="1:14" s="47" customFormat="1" ht="31.5" x14ac:dyDescent="0.25">
      <c r="A4" s="73"/>
      <c r="B4" s="76"/>
      <c r="C4" s="76"/>
      <c r="D4" s="76"/>
      <c r="E4" s="75"/>
      <c r="F4" s="54" t="s">
        <v>7</v>
      </c>
      <c r="G4" s="55" t="s">
        <v>8</v>
      </c>
      <c r="H4" s="54" t="s">
        <v>9</v>
      </c>
      <c r="I4" s="55" t="s">
        <v>74</v>
      </c>
      <c r="J4" s="54" t="s">
        <v>10</v>
      </c>
      <c r="K4" s="55" t="s">
        <v>8</v>
      </c>
      <c r="L4" s="54" t="s">
        <v>11</v>
      </c>
      <c r="M4" s="55" t="s">
        <v>8</v>
      </c>
      <c r="N4" s="64"/>
    </row>
    <row r="5" spans="1:14" ht="99" customHeight="1" x14ac:dyDescent="0.25">
      <c r="A5" s="7">
        <v>1</v>
      </c>
      <c r="B5" s="59" t="s">
        <v>65</v>
      </c>
      <c r="C5" s="30">
        <v>8</v>
      </c>
      <c r="D5" s="20" t="s">
        <v>27</v>
      </c>
      <c r="E5" s="20" t="s">
        <v>87</v>
      </c>
      <c r="F5" s="6">
        <v>17</v>
      </c>
      <c r="G5" s="8">
        <f t="shared" ref="G5:G13" si="0">25*F5/43</f>
        <v>9.8837209302325579</v>
      </c>
      <c r="H5" s="6">
        <v>13.7</v>
      </c>
      <c r="I5" s="9">
        <f t="shared" ref="I5:I13" si="1">20*13.7/H5</f>
        <v>20</v>
      </c>
      <c r="J5" s="6">
        <v>160.91</v>
      </c>
      <c r="K5" s="9">
        <f t="shared" ref="K5:K13" si="2">25*160.91/J5</f>
        <v>25</v>
      </c>
      <c r="L5" s="6">
        <v>8.8000000000000007</v>
      </c>
      <c r="M5" s="9">
        <f t="shared" ref="M5:M13" si="3">30*L5/10</f>
        <v>26.4</v>
      </c>
      <c r="N5" s="51">
        <f t="shared" ref="N5:N13" si="4">G5+I5+K5+M5</f>
        <v>81.283720930232562</v>
      </c>
    </row>
    <row r="6" spans="1:14" s="1" customFormat="1" ht="99.75" customHeight="1" x14ac:dyDescent="0.25">
      <c r="A6" s="7">
        <v>2</v>
      </c>
      <c r="B6" s="59" t="s">
        <v>69</v>
      </c>
      <c r="C6" s="30" t="s">
        <v>13</v>
      </c>
      <c r="D6" s="20" t="s">
        <v>70</v>
      </c>
      <c r="E6" s="20" t="s">
        <v>105</v>
      </c>
      <c r="F6" s="6">
        <v>23</v>
      </c>
      <c r="G6" s="8">
        <f t="shared" si="0"/>
        <v>13.372093023255815</v>
      </c>
      <c r="H6" s="6">
        <v>38</v>
      </c>
      <c r="I6" s="9">
        <f t="shared" si="1"/>
        <v>7.2105263157894735</v>
      </c>
      <c r="J6" s="6">
        <v>167.95</v>
      </c>
      <c r="K6" s="9">
        <f t="shared" si="2"/>
        <v>23.952069068175053</v>
      </c>
      <c r="L6" s="6">
        <v>7.2</v>
      </c>
      <c r="M6" s="9">
        <f t="shared" si="3"/>
        <v>21.6</v>
      </c>
      <c r="N6" s="51">
        <f t="shared" si="4"/>
        <v>66.134688407220352</v>
      </c>
    </row>
    <row r="7" spans="1:14" s="1" customFormat="1" ht="126.75" customHeight="1" x14ac:dyDescent="0.25">
      <c r="A7" s="7">
        <v>3</v>
      </c>
      <c r="B7" s="60" t="s">
        <v>63</v>
      </c>
      <c r="C7" s="30" t="s">
        <v>64</v>
      </c>
      <c r="D7" s="20" t="s">
        <v>48</v>
      </c>
      <c r="E7" s="20" t="s">
        <v>107</v>
      </c>
      <c r="F7" s="6">
        <v>19</v>
      </c>
      <c r="G7" s="8">
        <f t="shared" si="0"/>
        <v>11.046511627906977</v>
      </c>
      <c r="H7" s="6">
        <v>39.799999999999997</v>
      </c>
      <c r="I7" s="9">
        <f t="shared" si="1"/>
        <v>6.8844221105527641</v>
      </c>
      <c r="J7" s="6">
        <v>176.43</v>
      </c>
      <c r="K7" s="9">
        <f t="shared" si="2"/>
        <v>22.800827523663774</v>
      </c>
      <c r="L7" s="6">
        <v>6</v>
      </c>
      <c r="M7" s="9">
        <f t="shared" si="3"/>
        <v>18</v>
      </c>
      <c r="N7" s="51">
        <f t="shared" si="4"/>
        <v>58.731761262123513</v>
      </c>
    </row>
    <row r="8" spans="1:14" s="1" customFormat="1" ht="177.75" customHeight="1" x14ac:dyDescent="0.25">
      <c r="A8" s="7">
        <v>4</v>
      </c>
      <c r="B8" s="59" t="s">
        <v>58</v>
      </c>
      <c r="C8" s="30" t="s">
        <v>53</v>
      </c>
      <c r="D8" s="20" t="s">
        <v>55</v>
      </c>
      <c r="E8" s="20" t="s">
        <v>91</v>
      </c>
      <c r="F8" s="6">
        <v>15</v>
      </c>
      <c r="G8" s="8">
        <f t="shared" si="0"/>
        <v>8.720930232558139</v>
      </c>
      <c r="H8" s="6">
        <v>55.2</v>
      </c>
      <c r="I8" s="9">
        <f t="shared" si="1"/>
        <v>4.9637681159420284</v>
      </c>
      <c r="J8" s="6">
        <v>172.61</v>
      </c>
      <c r="K8" s="9">
        <f t="shared" si="2"/>
        <v>23.305428422455243</v>
      </c>
      <c r="L8" s="6">
        <v>4.5</v>
      </c>
      <c r="M8" s="9">
        <f t="shared" si="3"/>
        <v>13.5</v>
      </c>
      <c r="N8" s="51">
        <f t="shared" si="4"/>
        <v>50.490126770955413</v>
      </c>
    </row>
    <row r="9" spans="1:14" s="1" customFormat="1" ht="31.5" x14ac:dyDescent="0.25">
      <c r="A9" s="7">
        <v>5</v>
      </c>
      <c r="B9" s="59" t="s">
        <v>62</v>
      </c>
      <c r="C9" s="30">
        <v>7</v>
      </c>
      <c r="D9" s="24" t="s">
        <v>25</v>
      </c>
      <c r="E9" s="24" t="s">
        <v>106</v>
      </c>
      <c r="F9" s="6">
        <v>23</v>
      </c>
      <c r="G9" s="8">
        <f t="shared" si="0"/>
        <v>13.372093023255815</v>
      </c>
      <c r="H9" s="6">
        <v>40</v>
      </c>
      <c r="I9" s="9">
        <f t="shared" si="1"/>
        <v>6.85</v>
      </c>
      <c r="J9" s="6">
        <v>193.66</v>
      </c>
      <c r="K9" s="9">
        <f t="shared" si="2"/>
        <v>20.772229680884024</v>
      </c>
      <c r="L9" s="6">
        <v>2.2000000000000002</v>
      </c>
      <c r="M9" s="9">
        <f t="shared" si="3"/>
        <v>6.6</v>
      </c>
      <c r="N9" s="51">
        <f t="shared" si="4"/>
        <v>47.594322704139842</v>
      </c>
    </row>
    <row r="10" spans="1:14" s="1" customFormat="1" ht="107.25" customHeight="1" x14ac:dyDescent="0.25">
      <c r="A10" s="7">
        <v>6</v>
      </c>
      <c r="B10" s="60" t="s">
        <v>59</v>
      </c>
      <c r="C10" s="30" t="s">
        <v>60</v>
      </c>
      <c r="D10" s="20" t="s">
        <v>61</v>
      </c>
      <c r="E10" s="20" t="s">
        <v>96</v>
      </c>
      <c r="F10" s="6">
        <v>10</v>
      </c>
      <c r="G10" s="8">
        <f t="shared" si="0"/>
        <v>5.8139534883720927</v>
      </c>
      <c r="H10" s="6">
        <v>56.4</v>
      </c>
      <c r="I10" s="9">
        <f t="shared" si="1"/>
        <v>4.8581560283687946</v>
      </c>
      <c r="J10" s="6">
        <v>176.09</v>
      </c>
      <c r="K10" s="9">
        <f t="shared" si="2"/>
        <v>22.844852064285309</v>
      </c>
      <c r="L10" s="6">
        <v>2.8</v>
      </c>
      <c r="M10" s="9">
        <f t="shared" si="3"/>
        <v>8.4</v>
      </c>
      <c r="N10" s="51">
        <f t="shared" si="4"/>
        <v>41.916961581026193</v>
      </c>
    </row>
    <row r="11" spans="1:14" s="1" customFormat="1" ht="122.25" customHeight="1" x14ac:dyDescent="0.25">
      <c r="A11" s="7">
        <v>7</v>
      </c>
      <c r="B11" s="60" t="s">
        <v>66</v>
      </c>
      <c r="C11" s="30" t="s">
        <v>67</v>
      </c>
      <c r="D11" s="20" t="s">
        <v>35</v>
      </c>
      <c r="E11" s="20" t="s">
        <v>93</v>
      </c>
      <c r="F11" s="6">
        <v>10</v>
      </c>
      <c r="G11" s="8">
        <f t="shared" si="0"/>
        <v>5.8139534883720927</v>
      </c>
      <c r="H11" s="6">
        <v>49.5</v>
      </c>
      <c r="I11" s="9">
        <f t="shared" si="1"/>
        <v>5.5353535353535355</v>
      </c>
      <c r="J11" s="6">
        <v>195</v>
      </c>
      <c r="K11" s="9">
        <f t="shared" si="2"/>
        <v>20.629487179487178</v>
      </c>
      <c r="L11" s="6">
        <v>3.2</v>
      </c>
      <c r="M11" s="9">
        <f t="shared" si="3"/>
        <v>9.6</v>
      </c>
      <c r="N11" s="51">
        <f t="shared" si="4"/>
        <v>41.578794203212809</v>
      </c>
    </row>
    <row r="12" spans="1:14" s="1" customFormat="1" ht="128.25" customHeight="1" x14ac:dyDescent="0.25">
      <c r="A12" s="7">
        <v>8</v>
      </c>
      <c r="B12" s="60" t="s">
        <v>68</v>
      </c>
      <c r="C12" s="30">
        <v>8</v>
      </c>
      <c r="D12" s="20" t="s">
        <v>61</v>
      </c>
      <c r="E12" s="20" t="s">
        <v>104</v>
      </c>
      <c r="F12" s="6">
        <v>11</v>
      </c>
      <c r="G12" s="8">
        <f t="shared" si="0"/>
        <v>6.3953488372093021</v>
      </c>
      <c r="H12" s="6">
        <v>49.6</v>
      </c>
      <c r="I12" s="9">
        <f t="shared" si="1"/>
        <v>5.524193548387097</v>
      </c>
      <c r="J12" s="6">
        <v>207.75</v>
      </c>
      <c r="K12" s="9">
        <f t="shared" si="2"/>
        <v>19.363417569193743</v>
      </c>
      <c r="L12" s="6">
        <v>2.4</v>
      </c>
      <c r="M12" s="9">
        <f t="shared" si="3"/>
        <v>7.2</v>
      </c>
      <c r="N12" s="51">
        <f t="shared" si="4"/>
        <v>38.482959954790147</v>
      </c>
    </row>
    <row r="13" spans="1:14" s="1" customFormat="1" ht="114.75" customHeight="1" x14ac:dyDescent="0.25">
      <c r="A13" s="7">
        <v>9</v>
      </c>
      <c r="B13" s="60" t="s">
        <v>71</v>
      </c>
      <c r="C13" s="30">
        <v>8</v>
      </c>
      <c r="D13" s="20" t="s">
        <v>61</v>
      </c>
      <c r="E13" s="20" t="s">
        <v>104</v>
      </c>
      <c r="F13" s="6">
        <v>16</v>
      </c>
      <c r="G13" s="8">
        <f t="shared" si="0"/>
        <v>9.3023255813953494</v>
      </c>
      <c r="H13" s="6">
        <v>39.200000000000003</v>
      </c>
      <c r="I13" s="9">
        <f t="shared" si="1"/>
        <v>6.9897959183673466</v>
      </c>
      <c r="J13" s="6">
        <v>208.04</v>
      </c>
      <c r="K13" s="9">
        <f t="shared" si="2"/>
        <v>19.336425687367814</v>
      </c>
      <c r="L13" s="6">
        <v>0.9</v>
      </c>
      <c r="M13" s="9">
        <f t="shared" si="3"/>
        <v>2.7</v>
      </c>
      <c r="N13" s="51">
        <f t="shared" si="4"/>
        <v>38.328547187130511</v>
      </c>
    </row>
    <row r="16" spans="1:14" ht="15.75" x14ac:dyDescent="0.25">
      <c r="A16" s="10"/>
    </row>
    <row r="17" spans="1:1" ht="15.75" x14ac:dyDescent="0.25">
      <c r="A17" s="10"/>
    </row>
  </sheetData>
  <sortState ref="A4:O12">
    <sortCondition descending="1" ref="N4:N12"/>
  </sortState>
  <mergeCells count="10">
    <mergeCell ref="A1:N1"/>
    <mergeCell ref="N3:N4"/>
    <mergeCell ref="A3:A4"/>
    <mergeCell ref="B3:B4"/>
    <mergeCell ref="C3:C4"/>
    <mergeCell ref="D3:D4"/>
    <mergeCell ref="H3:I3"/>
    <mergeCell ref="F3:G3"/>
    <mergeCell ref="E3:E4"/>
    <mergeCell ref="L2:N2"/>
  </mergeCells>
  <pageMargins left="0.70866141732283472" right="0.70866141732283472" top="0.74803149606299213" bottom="0.74803149606299213" header="0.31496062992125984" footer="0.31496062992125984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физкульт 9-11 девушки</vt:lpstr>
      <vt:lpstr>физкульт 9-11 юноши</vt:lpstr>
      <vt:lpstr>физкульт 7-8 девушки</vt:lpstr>
      <vt:lpstr>физкульт 7-8 юноши</vt:lpstr>
      <vt:lpstr>'физкульт 7-8 девушки'!Область_печати</vt:lpstr>
      <vt:lpstr>'физкульт 9-11 девушки'!Область_печати</vt:lpstr>
      <vt:lpstr>'физкульт 9-11 юноши'!Область_печати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фая</dc:creator>
  <cp:lastModifiedBy>kahanova</cp:lastModifiedBy>
  <cp:lastPrinted>2017-11-15T07:34:32Z</cp:lastPrinted>
  <dcterms:created xsi:type="dcterms:W3CDTF">2015-10-01T07:26:46Z</dcterms:created>
  <dcterms:modified xsi:type="dcterms:W3CDTF">2017-11-15T10:33:20Z</dcterms:modified>
</cp:coreProperties>
</file>